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000" windowHeight="9735" tabRatio="599"/>
  </bookViews>
  <sheets>
    <sheet name="2014 -2016 с учетом изменений" sheetId="2" r:id="rId1"/>
  </sheets>
  <definedNames>
    <definedName name="_xlnm._FilterDatabase" localSheetId="0" hidden="1">'2014 -2016 с учетом изменений'!$A$6:$IU$37</definedName>
    <definedName name="_xlnm.Print_Area" localSheetId="0">'2014 -2016 с учетом изменений'!$A$1:$T$45</definedName>
  </definedNames>
  <calcPr calcId="124519"/>
</workbook>
</file>

<file path=xl/calcChain.xml><?xml version="1.0" encoding="utf-8"?>
<calcChain xmlns="http://schemas.openxmlformats.org/spreadsheetml/2006/main">
  <c r="C24" i="2"/>
  <c r="C25"/>
  <c r="C26"/>
  <c r="C27"/>
  <c r="C28"/>
  <c r="D29"/>
  <c r="E29"/>
  <c r="F29"/>
  <c r="G29"/>
  <c r="H29"/>
  <c r="I29"/>
  <c r="J29"/>
  <c r="K29"/>
  <c r="L29"/>
  <c r="M29"/>
  <c r="N29"/>
  <c r="O29"/>
  <c r="P29"/>
  <c r="Q29"/>
  <c r="R29"/>
  <c r="S29"/>
  <c r="T29"/>
  <c r="C29" l="1"/>
  <c r="A8"/>
  <c r="E37" l="1"/>
  <c r="F37"/>
  <c r="G37"/>
  <c r="H37"/>
  <c r="I37"/>
  <c r="J37"/>
  <c r="K37"/>
  <c r="L37"/>
  <c r="M37"/>
  <c r="N37"/>
  <c r="O37"/>
  <c r="P37"/>
  <c r="Q37"/>
  <c r="R37"/>
  <c r="S37"/>
  <c r="T37"/>
  <c r="D37"/>
  <c r="C33"/>
  <c r="C34"/>
  <c r="C35"/>
  <c r="C36"/>
  <c r="C32"/>
  <c r="C37" l="1"/>
  <c r="C13" l="1"/>
  <c r="C14"/>
  <c r="C15"/>
  <c r="C16"/>
  <c r="C17"/>
  <c r="C18"/>
  <c r="C19"/>
  <c r="C20"/>
  <c r="C12"/>
  <c r="E21"/>
  <c r="F21"/>
  <c r="G21"/>
  <c r="H21"/>
  <c r="I21"/>
  <c r="J21"/>
  <c r="K21"/>
  <c r="L21"/>
  <c r="M21"/>
  <c r="N21"/>
  <c r="O21"/>
  <c r="P21"/>
  <c r="Q21"/>
  <c r="R21"/>
  <c r="S21"/>
  <c r="T21"/>
  <c r="D21"/>
  <c r="C21" l="1"/>
  <c r="F10" l="1"/>
  <c r="F8" s="1"/>
  <c r="G10"/>
  <c r="G8" s="1"/>
  <c r="H10"/>
  <c r="H8" s="1"/>
  <c r="I10"/>
  <c r="I8" s="1"/>
  <c r="J10"/>
  <c r="J8" s="1"/>
  <c r="K10"/>
  <c r="L10"/>
  <c r="L8" s="1"/>
  <c r="M10"/>
  <c r="N10"/>
  <c r="N8" s="1"/>
  <c r="O10"/>
  <c r="P10"/>
  <c r="P8" s="1"/>
  <c r="Q10"/>
  <c r="R10"/>
  <c r="R8" s="1"/>
  <c r="S10"/>
  <c r="T10"/>
  <c r="T8" s="1"/>
  <c r="D10"/>
  <c r="D8" s="1"/>
  <c r="E10" l="1"/>
  <c r="C10" s="1"/>
  <c r="E8" l="1"/>
  <c r="C8" s="1"/>
  <c r="S8" l="1"/>
  <c r="Q8" l="1"/>
  <c r="M8"/>
  <c r="O8"/>
  <c r="K8"/>
</calcChain>
</file>

<file path=xl/sharedStrings.xml><?xml version="1.0" encoding="utf-8"?>
<sst xmlns="http://schemas.openxmlformats.org/spreadsheetml/2006/main" count="65" uniqueCount="47">
  <si>
    <t>№ п\п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</si>
  <si>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</si>
  <si>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</si>
  <si>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</si>
  <si>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</si>
  <si>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</si>
  <si>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</si>
  <si>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</si>
  <si>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</si>
  <si>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руб.</t>
  </si>
  <si>
    <t>ед.</t>
  </si>
  <si>
    <t>кв.м.</t>
  </si>
  <si>
    <t>куб.м.</t>
  </si>
  <si>
    <t>электроснабжение</t>
  </si>
  <si>
    <t>горячее водоснабжение</t>
  </si>
  <si>
    <t>холодное водоснабжение</t>
  </si>
  <si>
    <t>водоотведение</t>
  </si>
  <si>
    <t>газоснабжение</t>
  </si>
  <si>
    <t>Ханты-Мансийский район</t>
  </si>
  <si>
    <t>Итого по Ханты-Мансийскому району</t>
  </si>
  <si>
    <t>п. Луговской, ул. Гагарина, д. 12</t>
  </si>
  <si>
    <t>теплоснабжение</t>
  </si>
  <si>
    <t>2017 год</t>
  </si>
  <si>
    <t>2019 год</t>
  </si>
  <si>
    <t>п. Горноправдинск, пер. Школьный, д. 3А</t>
  </si>
  <si>
    <t>п. Горноправдинск, ул. Петелина, д. 10</t>
  </si>
  <si>
    <t>п. Горноправдинск, ул. Петелина, д. 5</t>
  </si>
  <si>
    <t>п. Горноправдинск, ул. Петелина, д. 6</t>
  </si>
  <si>
    <t>п. Горноправдинск, ул. Победы, д. 5 А</t>
  </si>
  <si>
    <t>п. Горноправдинск, проезд. Центральный, д. 8</t>
  </si>
  <si>
    <t>п. Горноправдинск, ул. Петелина, д. 1</t>
  </si>
  <si>
    <t>п. Горноправдинск, ул. Петелина, д. 1А</t>
  </si>
  <si>
    <t>п. Горноправдинск, ул. Петелина, д. 2</t>
  </si>
  <si>
    <t>п. Горноправдинск, ул. Петелина, д. 4</t>
  </si>
  <si>
    <t>п. Горноправдинск, пер. Кайгарский, д. 15</t>
  </si>
  <si>
    <t>п. Горноправдинск, ул. Киевская, д. 25.</t>
  </si>
  <si>
    <t>п. Горноправдинск, ул. Победы, д. 2</t>
  </si>
  <si>
    <t>п. Кедровый, ул. Старая Набережная, д. 16</t>
  </si>
  <si>
    <t>п. Кедровый, ул. Энтузиастов, д. 18</t>
  </si>
  <si>
    <t>п. Красноленинский, ул. Обская, д. 26</t>
  </si>
  <si>
    <t>п. Луговской, ул. Комсомольская, д. 4</t>
  </si>
  <si>
    <t>с. Нялинское, ул. Труда, д. 30</t>
  </si>
  <si>
    <t>Проектные работы</t>
  </si>
  <si>
    <t>Итого по автономному округу на 2017 год</t>
  </si>
  <si>
    <t>Всего по автономному округу на 2017-2019 годы</t>
  </si>
  <si>
    <t>2018 год</t>
  </si>
  <si>
    <t>II. Перечень работ по капитальному ремонту общего имущества в многоквартирных домах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</si>
</sst>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_р_."/>
    <numFmt numFmtId="165" formatCode="#,##0.00_р_."/>
  </numFmts>
  <fonts count="20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1"/>
      <name val="Calibri"/>
      <family val="2"/>
    </font>
    <font>
      <b/>
      <sz val="11"/>
      <name val="Calibri"/>
      <family val="2"/>
    </font>
    <font>
      <sz val="11"/>
      <name val="Times New Roman"/>
      <family val="1"/>
      <charset val="204"/>
    </font>
    <font>
      <sz val="9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name val="Calibri"/>
      <family val="2"/>
    </font>
    <font>
      <b/>
      <sz val="8"/>
      <name val="Times New Roman"/>
      <family val="1"/>
      <charset val="204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0" fontId="11" fillId="0" borderId="0"/>
  </cellStyleXfs>
  <cellXfs count="90">
    <xf numFmtId="0" fontId="0" fillId="0" borderId="0" xfId="0"/>
    <xf numFmtId="0" fontId="0" fillId="0" borderId="0" xfId="0" applyBorder="1"/>
    <xf numFmtId="0" fontId="0" fillId="0" borderId="0" xfId="0" applyFill="1" applyBorder="1"/>
    <xf numFmtId="164" fontId="0" fillId="0" borderId="0" xfId="0" applyNumberForma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13" fillId="0" borderId="0" xfId="0" applyFont="1" applyFill="1"/>
    <xf numFmtId="165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/>
    <xf numFmtId="164" fontId="15" fillId="0" borderId="0" xfId="0" applyNumberFormat="1" applyFont="1" applyFill="1" applyBorder="1"/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2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/>
    <xf numFmtId="2" fontId="13" fillId="0" borderId="0" xfId="0" applyNumberFormat="1" applyFont="1" applyFill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3" fillId="0" borderId="0" xfId="0" applyFont="1" applyFill="1" applyBorder="1"/>
    <xf numFmtId="2" fontId="4" fillId="0" borderId="4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left" vertical="center" wrapText="1"/>
    </xf>
    <xf numFmtId="2" fontId="12" fillId="0" borderId="2" xfId="0" applyNumberFormat="1" applyFont="1" applyFill="1" applyBorder="1" applyAlignment="1">
      <alignment horizontal="left" vertical="center" wrapText="1"/>
    </xf>
    <xf numFmtId="2" fontId="14" fillId="0" borderId="5" xfId="0" applyNumberFormat="1" applyFont="1" applyFill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3" xfId="8"/>
    <cellStyle name="Обычный 5" xfId="2"/>
    <cellStyle name="Обычный 6" xfId="3"/>
    <cellStyle name="Обычный 7" xfId="4"/>
    <cellStyle name="Обычный 8" xfId="5"/>
    <cellStyle name="Обычный 9" xfId="6"/>
    <cellStyle name="Финансовый 2" xfId="7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49"/>
  <sheetViews>
    <sheetView tabSelected="1" view="pageBreakPreview" zoomScale="60" workbookViewId="0">
      <pane ySplit="6" topLeftCell="A7" activePane="bottomLeft" state="frozen"/>
      <selection pane="bottomLeft" activeCell="Y30" sqref="Y30"/>
    </sheetView>
  </sheetViews>
  <sheetFormatPr defaultRowHeight="15"/>
  <cols>
    <col min="1" max="1" width="11.28515625" style="43" customWidth="1"/>
    <col min="2" max="2" width="25.5703125" style="12" customWidth="1"/>
    <col min="3" max="4" width="20.140625" style="23" customWidth="1"/>
    <col min="5" max="5" width="20.7109375" style="24" customWidth="1"/>
    <col min="6" max="6" width="17.28515625" style="24" customWidth="1"/>
    <col min="7" max="7" width="16" style="24" customWidth="1"/>
    <col min="8" max="8" width="17" style="24" customWidth="1"/>
    <col min="9" max="9" width="16" style="24" customWidth="1"/>
    <col min="10" max="10" width="15.140625" style="24" customWidth="1"/>
    <col min="11" max="11" width="7.7109375" style="24" customWidth="1"/>
    <col min="12" max="12" width="16.7109375" style="24" customWidth="1"/>
    <col min="13" max="13" width="12.140625" style="24" customWidth="1"/>
    <col min="14" max="14" width="17.28515625" style="24" customWidth="1"/>
    <col min="15" max="15" width="11.42578125" style="24" customWidth="1"/>
    <col min="16" max="16" width="16.42578125" style="24" customWidth="1"/>
    <col min="17" max="17" width="12.85546875" style="24" customWidth="1"/>
    <col min="18" max="18" width="16.42578125" style="24" customWidth="1"/>
    <col min="19" max="19" width="11.140625" style="24" customWidth="1"/>
    <col min="20" max="20" width="13.7109375" style="25" customWidth="1"/>
    <col min="21" max="21" width="26.42578125" style="2" customWidth="1"/>
    <col min="22" max="22" width="36" style="14" customWidth="1"/>
    <col min="23" max="30" width="9.140625" style="2"/>
    <col min="31" max="38" width="9.140625" style="1"/>
  </cols>
  <sheetData>
    <row r="1" spans="1:39" s="11" customFormat="1">
      <c r="A1" s="43"/>
      <c r="B1" s="12"/>
      <c r="C1" s="23"/>
      <c r="D1" s="23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5"/>
      <c r="U1" s="2"/>
      <c r="V1" s="14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9" s="11" customFormat="1" ht="35.25" customHeight="1">
      <c r="A2" s="75" t="s">
        <v>46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2"/>
      <c r="V2" s="14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9" s="11" customFormat="1" ht="19.5" customHeight="1">
      <c r="A3" s="86" t="s">
        <v>0</v>
      </c>
      <c r="B3" s="88" t="s">
        <v>1</v>
      </c>
      <c r="C3" s="82" t="s">
        <v>2</v>
      </c>
      <c r="D3" s="82" t="s">
        <v>42</v>
      </c>
      <c r="E3" s="84" t="s">
        <v>3</v>
      </c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2"/>
      <c r="V3" s="14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9" s="11" customFormat="1" ht="19.5" customHeight="1">
      <c r="A4" s="86"/>
      <c r="B4" s="88"/>
      <c r="C4" s="82"/>
      <c r="D4" s="82"/>
      <c r="E4" s="74"/>
      <c r="F4" s="74"/>
      <c r="G4" s="74"/>
      <c r="H4" s="74"/>
      <c r="I4" s="74"/>
      <c r="J4" s="58"/>
      <c r="K4" s="76" t="s">
        <v>4</v>
      </c>
      <c r="L4" s="77"/>
      <c r="M4" s="76" t="s">
        <v>5</v>
      </c>
      <c r="N4" s="77"/>
      <c r="O4" s="76" t="s">
        <v>6</v>
      </c>
      <c r="P4" s="77"/>
      <c r="Q4" s="76" t="s">
        <v>7</v>
      </c>
      <c r="R4" s="77"/>
      <c r="S4" s="76" t="s">
        <v>8</v>
      </c>
      <c r="T4" s="80"/>
      <c r="U4" s="2"/>
      <c r="V4" s="14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9" s="11" customFormat="1" ht="31.5" customHeight="1">
      <c r="A5" s="86"/>
      <c r="B5" s="88"/>
      <c r="C5" s="83"/>
      <c r="D5" s="83"/>
      <c r="E5" s="26" t="s">
        <v>13</v>
      </c>
      <c r="F5" s="26" t="s">
        <v>21</v>
      </c>
      <c r="G5" s="26" t="s">
        <v>14</v>
      </c>
      <c r="H5" s="26" t="s">
        <v>15</v>
      </c>
      <c r="I5" s="26" t="s">
        <v>16</v>
      </c>
      <c r="J5" s="26" t="s">
        <v>17</v>
      </c>
      <c r="K5" s="78"/>
      <c r="L5" s="79"/>
      <c r="M5" s="78"/>
      <c r="N5" s="79"/>
      <c r="O5" s="78"/>
      <c r="P5" s="79"/>
      <c r="Q5" s="78"/>
      <c r="R5" s="79"/>
      <c r="S5" s="78"/>
      <c r="T5" s="81"/>
      <c r="U5" s="2"/>
      <c r="V5" s="14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9" s="11" customFormat="1">
      <c r="A6" s="87"/>
      <c r="B6" s="89"/>
      <c r="C6" s="13" t="s">
        <v>9</v>
      </c>
      <c r="D6" s="13" t="s">
        <v>9</v>
      </c>
      <c r="E6" s="27" t="s">
        <v>9</v>
      </c>
      <c r="F6" s="27" t="s">
        <v>9</v>
      </c>
      <c r="G6" s="27" t="s">
        <v>9</v>
      </c>
      <c r="H6" s="27" t="s">
        <v>9</v>
      </c>
      <c r="I6" s="27" t="s">
        <v>9</v>
      </c>
      <c r="J6" s="27" t="s">
        <v>9</v>
      </c>
      <c r="K6" s="27" t="s">
        <v>10</v>
      </c>
      <c r="L6" s="27" t="s">
        <v>9</v>
      </c>
      <c r="M6" s="27" t="s">
        <v>11</v>
      </c>
      <c r="N6" s="27" t="s">
        <v>9</v>
      </c>
      <c r="O6" s="27" t="s">
        <v>11</v>
      </c>
      <c r="P6" s="27" t="s">
        <v>9</v>
      </c>
      <c r="Q6" s="27" t="s">
        <v>11</v>
      </c>
      <c r="R6" s="27" t="s">
        <v>9</v>
      </c>
      <c r="S6" s="27" t="s">
        <v>12</v>
      </c>
      <c r="T6" s="28" t="s">
        <v>9</v>
      </c>
      <c r="U6" s="2"/>
      <c r="V6" s="14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9" s="20" customFormat="1">
      <c r="A7" s="33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  <c r="L7" s="19">
        <v>12</v>
      </c>
      <c r="M7" s="19">
        <v>13</v>
      </c>
      <c r="N7" s="19">
        <v>14</v>
      </c>
      <c r="O7" s="19">
        <v>15</v>
      </c>
      <c r="P7" s="19">
        <v>16</v>
      </c>
      <c r="Q7" s="19">
        <v>17</v>
      </c>
      <c r="R7" s="19">
        <v>18</v>
      </c>
      <c r="S7" s="19">
        <v>19</v>
      </c>
      <c r="T7" s="19">
        <v>20</v>
      </c>
      <c r="U7" s="3"/>
      <c r="V7" s="15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9" s="48" customFormat="1" ht="24.75" customHeight="1">
      <c r="A8" s="29" t="e">
        <f>#REF!+#REF!+#REF!</f>
        <v>#REF!</v>
      </c>
      <c r="B8" s="30" t="s">
        <v>44</v>
      </c>
      <c r="C8" s="44" t="e">
        <f>ROUND(SUM(D8+E8+F8+G8+H8+I8+J8+L8+N8+P8+R8+T8),2)</f>
        <v>#REF!</v>
      </c>
      <c r="D8" s="22" t="e">
        <f>D10+#REF!+#REF!</f>
        <v>#REF!</v>
      </c>
      <c r="E8" s="22" t="e">
        <f>E10+#REF!+#REF!</f>
        <v>#REF!</v>
      </c>
      <c r="F8" s="22" t="e">
        <f>F10+#REF!+#REF!</f>
        <v>#REF!</v>
      </c>
      <c r="G8" s="22" t="e">
        <f>G10+#REF!+#REF!</f>
        <v>#REF!</v>
      </c>
      <c r="H8" s="22" t="e">
        <f>H10+#REF!+#REF!</f>
        <v>#REF!</v>
      </c>
      <c r="I8" s="22" t="e">
        <f>I10+#REF!+#REF!</f>
        <v>#REF!</v>
      </c>
      <c r="J8" s="22" t="e">
        <f>J10+#REF!+#REF!</f>
        <v>#REF!</v>
      </c>
      <c r="K8" s="22" t="e">
        <f>K10+#REF!+#REF!</f>
        <v>#REF!</v>
      </c>
      <c r="L8" s="22" t="e">
        <f>L10+#REF!+#REF!</f>
        <v>#REF!</v>
      </c>
      <c r="M8" s="22" t="e">
        <f>M10+#REF!+#REF!</f>
        <v>#REF!</v>
      </c>
      <c r="N8" s="22" t="e">
        <f>N10+#REF!+#REF!</f>
        <v>#REF!</v>
      </c>
      <c r="O8" s="22" t="e">
        <f>O10+#REF!+#REF!</f>
        <v>#REF!</v>
      </c>
      <c r="P8" s="22" t="e">
        <f>P10+#REF!+#REF!</f>
        <v>#REF!</v>
      </c>
      <c r="Q8" s="22" t="e">
        <f>Q10+#REF!+#REF!</f>
        <v>#REF!</v>
      </c>
      <c r="R8" s="22" t="e">
        <f>R10+#REF!+#REF!</f>
        <v>#REF!</v>
      </c>
      <c r="S8" s="22" t="e">
        <f>S10+#REF!+#REF!</f>
        <v>#REF!</v>
      </c>
      <c r="T8" s="22" t="e">
        <f>T10+#REF!+#REF!</f>
        <v>#REF!</v>
      </c>
      <c r="U8" s="46"/>
      <c r="V8" s="47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</row>
    <row r="9" spans="1:39" s="51" customFormat="1" ht="24.75" customHeight="1">
      <c r="A9" s="69" t="s">
        <v>22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1"/>
      <c r="U9" s="49"/>
      <c r="V9" s="50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</row>
    <row r="10" spans="1:39" s="36" customFormat="1" ht="24.75" customHeight="1">
      <c r="A10" s="67" t="s">
        <v>43</v>
      </c>
      <c r="B10" s="68"/>
      <c r="C10" s="44" t="e">
        <f>ROUND(SUM(D10+E10+F10+G10+H10+I10+J10+L10+N10+P10+R10+T10),2)</f>
        <v>#REF!</v>
      </c>
      <c r="D10" s="22" t="e">
        <f>ROUND(SUM(#REF!+#REF!+#REF!+#REF!+#REF!+#REF!+#REF!+#REF!+#REF!+#REF!+#REF!+#REF!+#REF!+#REF!+#REF!+#REF!+#REF!+#REF!+#REF!+#REF!+D21+#REF!),2)</f>
        <v>#REF!</v>
      </c>
      <c r="E10" s="22" t="e">
        <f>ROUND(SUM(#REF!+#REF!+#REF!+#REF!+#REF!+#REF!+#REF!+#REF!+#REF!+#REF!+#REF!+#REF!+#REF!+#REF!+#REF!+#REF!+#REF!+#REF!+#REF!+#REF!+E21+#REF!),2)</f>
        <v>#REF!</v>
      </c>
      <c r="F10" s="22" t="e">
        <f>ROUND(SUM(#REF!+#REF!+#REF!+#REF!+#REF!+#REF!+#REF!+#REF!+#REF!+#REF!+#REF!+#REF!+#REF!+#REF!+#REF!+#REF!+#REF!+#REF!+#REF!+#REF!+F21+#REF!),2)</f>
        <v>#REF!</v>
      </c>
      <c r="G10" s="22" t="e">
        <f>ROUND(SUM(#REF!+#REF!+#REF!+#REF!+#REF!+#REF!+#REF!+#REF!+#REF!+#REF!+#REF!+#REF!+#REF!+#REF!+#REF!+#REF!+#REF!+#REF!+#REF!+#REF!+G21+#REF!),2)</f>
        <v>#REF!</v>
      </c>
      <c r="H10" s="22" t="e">
        <f>ROUND(SUM(#REF!+#REF!+#REF!+#REF!+#REF!+#REF!+#REF!+#REF!+#REF!+#REF!+#REF!+#REF!+#REF!+#REF!+#REF!+#REF!+#REF!+#REF!+#REF!+#REF!+H21+#REF!),2)</f>
        <v>#REF!</v>
      </c>
      <c r="I10" s="22" t="e">
        <f>ROUND(SUM(#REF!+#REF!+#REF!+#REF!+#REF!+#REF!+#REF!+#REF!+#REF!+#REF!+#REF!+#REF!+#REF!+#REF!+#REF!+#REF!+#REF!+#REF!+#REF!+#REF!+I21+#REF!),2)</f>
        <v>#REF!</v>
      </c>
      <c r="J10" s="22" t="e">
        <f>ROUND(SUM(#REF!+#REF!+#REF!+#REF!+#REF!+#REF!+#REF!+#REF!+#REF!+#REF!+#REF!+#REF!+#REF!+#REF!+#REF!+#REF!+#REF!+#REF!+#REF!+#REF!+J21+#REF!),2)</f>
        <v>#REF!</v>
      </c>
      <c r="K10" s="22" t="e">
        <f>ROUND(SUM(#REF!+#REF!+#REF!+#REF!+#REF!+#REF!+#REF!+#REF!+#REF!+#REF!+#REF!+#REF!+#REF!+#REF!+#REF!+#REF!+#REF!+#REF!+#REF!+#REF!+K21+#REF!),2)</f>
        <v>#REF!</v>
      </c>
      <c r="L10" s="22" t="e">
        <f>ROUND(SUM(#REF!+#REF!+#REF!+#REF!+#REF!+#REF!+#REF!+#REF!+#REF!+#REF!+#REF!+#REF!+#REF!+#REF!+#REF!+#REF!+#REF!+#REF!+#REF!+#REF!+L21+#REF!),2)</f>
        <v>#REF!</v>
      </c>
      <c r="M10" s="22" t="e">
        <f>ROUND(SUM(#REF!+#REF!+#REF!+#REF!+#REF!+#REF!+#REF!+#REF!+#REF!+#REF!+#REF!+#REF!+#REF!+#REF!+#REF!+#REF!+#REF!+#REF!+#REF!+#REF!+M21+#REF!),2)</f>
        <v>#REF!</v>
      </c>
      <c r="N10" s="22" t="e">
        <f>ROUND(SUM(#REF!+#REF!+#REF!+#REF!+#REF!+#REF!+#REF!+#REF!+#REF!+#REF!+#REF!+#REF!+#REF!+#REF!+#REF!+#REF!+#REF!+#REF!+#REF!+#REF!+N21+#REF!),2)</f>
        <v>#REF!</v>
      </c>
      <c r="O10" s="22" t="e">
        <f>ROUND(SUM(#REF!+#REF!+#REF!+#REF!+#REF!+#REF!+#REF!+#REF!+#REF!+#REF!+#REF!+#REF!+#REF!+#REF!+#REF!+#REF!+#REF!+#REF!+#REF!+#REF!+O21+#REF!),2)</f>
        <v>#REF!</v>
      </c>
      <c r="P10" s="22" t="e">
        <f>ROUND(SUM(#REF!+#REF!+#REF!+#REF!+#REF!+#REF!+#REF!+#REF!+#REF!+#REF!+#REF!+#REF!+#REF!+#REF!+#REF!+#REF!+#REF!+#REF!+#REF!+#REF!+P21+#REF!),2)</f>
        <v>#REF!</v>
      </c>
      <c r="Q10" s="22" t="e">
        <f>ROUND(SUM(#REF!+#REF!+#REF!+#REF!+#REF!+#REF!+#REF!+#REF!+#REF!+#REF!+#REF!+#REF!+#REF!+#REF!+#REF!+#REF!+#REF!+#REF!+#REF!+#REF!+Q21+#REF!),2)</f>
        <v>#REF!</v>
      </c>
      <c r="R10" s="22" t="e">
        <f>ROUND(SUM(#REF!+#REF!+#REF!+#REF!+#REF!+#REF!+#REF!+#REF!+#REF!+#REF!+#REF!+#REF!+#REF!+#REF!+#REF!+#REF!+#REF!+#REF!+#REF!+#REF!+R21+#REF!),2)</f>
        <v>#REF!</v>
      </c>
      <c r="S10" s="22" t="e">
        <f>ROUND(SUM(#REF!+#REF!+#REF!+#REF!+#REF!+#REF!+#REF!+#REF!+#REF!+#REF!+#REF!+#REF!+#REF!+#REF!+#REF!+#REF!+#REF!+#REF!+#REF!+#REF!+S21+#REF!),2)</f>
        <v>#REF!</v>
      </c>
      <c r="T10" s="22" t="e">
        <f>ROUND(SUM(#REF!+#REF!+#REF!+#REF!+#REF!+#REF!+#REF!+#REF!+#REF!+#REF!+#REF!+#REF!+#REF!+#REF!+#REF!+#REF!+#REF!+#REF!+#REF!+#REF!+T21+#REF!),2)</f>
        <v>#REF!</v>
      </c>
      <c r="U10" s="6"/>
      <c r="V10" s="1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9" s="41" customFormat="1" ht="24.75" customHeight="1">
      <c r="A11" s="64" t="s">
        <v>18</v>
      </c>
      <c r="B11" s="65"/>
      <c r="C11" s="66"/>
      <c r="D11" s="7"/>
      <c r="E11" s="7"/>
      <c r="F11" s="7"/>
      <c r="G11" s="7"/>
      <c r="H11" s="7"/>
      <c r="I11" s="7"/>
      <c r="J11" s="7"/>
      <c r="K11" s="34"/>
      <c r="L11" s="7"/>
      <c r="M11" s="37"/>
      <c r="N11" s="7"/>
      <c r="O11" s="32"/>
      <c r="P11" s="7"/>
      <c r="Q11" s="38"/>
      <c r="R11" s="7"/>
      <c r="S11" s="35"/>
      <c r="T11" s="7"/>
      <c r="U11" s="4"/>
      <c r="V11" s="17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9" s="52" customFormat="1" ht="24.75" customHeight="1">
      <c r="A12" s="31">
        <v>398</v>
      </c>
      <c r="B12" s="8" t="s">
        <v>34</v>
      </c>
      <c r="C12" s="13">
        <f t="shared" ref="C12:C21" si="0">ROUND(SUM(D12+E12+F12+G12+H12+I12+J12+L12+N12+P12+R12+T12),2)</f>
        <v>36824.81</v>
      </c>
      <c r="D12" s="7">
        <v>1841.24</v>
      </c>
      <c r="E12" s="7">
        <v>34983.57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9">
        <v>0</v>
      </c>
      <c r="L12" s="7">
        <v>0</v>
      </c>
      <c r="M12" s="9">
        <v>0</v>
      </c>
      <c r="N12" s="7">
        <v>0</v>
      </c>
      <c r="O12" s="9">
        <v>0</v>
      </c>
      <c r="P12" s="7">
        <v>0</v>
      </c>
      <c r="Q12" s="9">
        <v>0</v>
      </c>
      <c r="R12" s="7">
        <v>0</v>
      </c>
      <c r="S12" s="9">
        <v>0</v>
      </c>
      <c r="T12" s="7">
        <v>0</v>
      </c>
      <c r="U12" s="10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</row>
    <row r="13" spans="1:39" s="52" customFormat="1" ht="24.75" customHeight="1">
      <c r="A13" s="31">
        <v>399</v>
      </c>
      <c r="B13" s="8" t="s">
        <v>35</v>
      </c>
      <c r="C13" s="13">
        <f t="shared" si="0"/>
        <v>4120980.48</v>
      </c>
      <c r="D13" s="7">
        <v>206049.02</v>
      </c>
      <c r="E13" s="7">
        <v>213158.12</v>
      </c>
      <c r="F13" s="7">
        <v>1161435.6200000001</v>
      </c>
      <c r="G13" s="7">
        <v>0</v>
      </c>
      <c r="H13" s="7">
        <v>0</v>
      </c>
      <c r="I13" s="7">
        <v>264546.59999999998</v>
      </c>
      <c r="J13" s="7">
        <v>0</v>
      </c>
      <c r="K13" s="9">
        <v>0</v>
      </c>
      <c r="L13" s="7">
        <v>0</v>
      </c>
      <c r="M13" s="9">
        <v>0</v>
      </c>
      <c r="N13" s="7">
        <v>0</v>
      </c>
      <c r="O13" s="9">
        <v>0</v>
      </c>
      <c r="P13" s="7">
        <v>0</v>
      </c>
      <c r="Q13" s="9">
        <v>432</v>
      </c>
      <c r="R13" s="7">
        <v>2275791.12</v>
      </c>
      <c r="S13" s="9">
        <v>0</v>
      </c>
      <c r="T13" s="7">
        <v>0</v>
      </c>
      <c r="U13" s="10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</row>
    <row r="14" spans="1:39" s="52" customFormat="1" ht="24.75" customHeight="1">
      <c r="A14" s="31">
        <v>400</v>
      </c>
      <c r="B14" s="8" t="s">
        <v>36</v>
      </c>
      <c r="C14" s="13">
        <f t="shared" si="0"/>
        <v>2294702.66</v>
      </c>
      <c r="D14" s="7">
        <v>114735.13</v>
      </c>
      <c r="E14" s="7">
        <v>200341.32</v>
      </c>
      <c r="F14" s="7">
        <v>1091600.6499999999</v>
      </c>
      <c r="G14" s="7">
        <v>455548.46</v>
      </c>
      <c r="H14" s="7">
        <v>183837.19</v>
      </c>
      <c r="I14" s="7">
        <v>248639.91</v>
      </c>
      <c r="J14" s="7">
        <v>0</v>
      </c>
      <c r="K14" s="9">
        <v>0</v>
      </c>
      <c r="L14" s="7">
        <v>0</v>
      </c>
      <c r="M14" s="9">
        <v>0</v>
      </c>
      <c r="N14" s="7">
        <v>0</v>
      </c>
      <c r="O14" s="9">
        <v>0</v>
      </c>
      <c r="P14" s="7">
        <v>0</v>
      </c>
      <c r="Q14" s="9">
        <v>0</v>
      </c>
      <c r="R14" s="7">
        <v>0</v>
      </c>
      <c r="S14" s="9">
        <v>0</v>
      </c>
      <c r="T14" s="7">
        <v>0</v>
      </c>
      <c r="U14" s="10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</row>
    <row r="15" spans="1:39" s="52" customFormat="1" ht="24.75" customHeight="1">
      <c r="A15" s="31">
        <v>401</v>
      </c>
      <c r="B15" s="8" t="s">
        <v>37</v>
      </c>
      <c r="C15" s="13">
        <f t="shared" si="0"/>
        <v>987068.47</v>
      </c>
      <c r="D15" s="7">
        <v>49353.42</v>
      </c>
      <c r="E15" s="7">
        <v>108942.82</v>
      </c>
      <c r="F15" s="7">
        <v>593597.21</v>
      </c>
      <c r="G15" s="7">
        <v>0</v>
      </c>
      <c r="H15" s="7">
        <v>99968.1</v>
      </c>
      <c r="I15" s="7">
        <v>135206.92000000001</v>
      </c>
      <c r="J15" s="7">
        <v>0</v>
      </c>
      <c r="K15" s="9">
        <v>0</v>
      </c>
      <c r="L15" s="7">
        <v>0</v>
      </c>
      <c r="M15" s="9">
        <v>0</v>
      </c>
      <c r="N15" s="7">
        <v>0</v>
      </c>
      <c r="O15" s="9">
        <v>0</v>
      </c>
      <c r="P15" s="7">
        <v>0</v>
      </c>
      <c r="Q15" s="9">
        <v>0</v>
      </c>
      <c r="R15" s="7">
        <v>0</v>
      </c>
      <c r="S15" s="9">
        <v>0</v>
      </c>
      <c r="T15" s="7">
        <v>0</v>
      </c>
      <c r="U15" s="10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</row>
    <row r="16" spans="1:39" s="52" customFormat="1" ht="24.75" customHeight="1">
      <c r="A16" s="31">
        <v>402</v>
      </c>
      <c r="B16" s="8" t="s">
        <v>38</v>
      </c>
      <c r="C16" s="13">
        <f t="shared" si="0"/>
        <v>422503.51</v>
      </c>
      <c r="D16" s="7">
        <v>21125.18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9">
        <v>0</v>
      </c>
      <c r="L16" s="7">
        <v>0</v>
      </c>
      <c r="M16" s="9">
        <v>150</v>
      </c>
      <c r="N16" s="7">
        <v>401378.33</v>
      </c>
      <c r="O16" s="9">
        <v>0</v>
      </c>
      <c r="P16" s="7">
        <v>0</v>
      </c>
      <c r="Q16" s="9">
        <v>0</v>
      </c>
      <c r="R16" s="7">
        <v>0</v>
      </c>
      <c r="S16" s="9">
        <v>0</v>
      </c>
      <c r="T16" s="7">
        <v>0</v>
      </c>
      <c r="U16" s="10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</row>
    <row r="17" spans="1:39" s="52" customFormat="1" ht="24.75" customHeight="1">
      <c r="A17" s="31">
        <v>403</v>
      </c>
      <c r="B17" s="8" t="s">
        <v>39</v>
      </c>
      <c r="C17" s="13">
        <f t="shared" si="0"/>
        <v>146550.21</v>
      </c>
      <c r="D17" s="7">
        <v>7327.51</v>
      </c>
      <c r="E17" s="7">
        <v>0</v>
      </c>
      <c r="F17" s="7">
        <v>0</v>
      </c>
      <c r="G17" s="7">
        <v>0</v>
      </c>
      <c r="H17" s="7">
        <v>0</v>
      </c>
      <c r="I17" s="7">
        <v>139222.70000000001</v>
      </c>
      <c r="J17" s="7">
        <v>0</v>
      </c>
      <c r="K17" s="9">
        <v>0</v>
      </c>
      <c r="L17" s="7">
        <v>0</v>
      </c>
      <c r="M17" s="9">
        <v>0</v>
      </c>
      <c r="N17" s="7">
        <v>0</v>
      </c>
      <c r="O17" s="9">
        <v>0</v>
      </c>
      <c r="P17" s="7">
        <v>0</v>
      </c>
      <c r="Q17" s="9">
        <v>0</v>
      </c>
      <c r="R17" s="7">
        <v>0</v>
      </c>
      <c r="S17" s="9">
        <v>0</v>
      </c>
      <c r="T17" s="7">
        <v>0</v>
      </c>
      <c r="U17" s="10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</row>
    <row r="18" spans="1:39" s="52" customFormat="1" ht="24.75" customHeight="1">
      <c r="A18" s="31">
        <v>404</v>
      </c>
      <c r="B18" s="8" t="s">
        <v>20</v>
      </c>
      <c r="C18" s="13">
        <f t="shared" si="0"/>
        <v>913337.71</v>
      </c>
      <c r="D18" s="7">
        <v>45666.89</v>
      </c>
      <c r="E18" s="7">
        <v>0</v>
      </c>
      <c r="F18" s="7">
        <v>867670.82</v>
      </c>
      <c r="G18" s="7">
        <v>0</v>
      </c>
      <c r="H18" s="7">
        <v>0</v>
      </c>
      <c r="I18" s="7">
        <v>0</v>
      </c>
      <c r="J18" s="7">
        <v>0</v>
      </c>
      <c r="K18" s="9">
        <v>0</v>
      </c>
      <c r="L18" s="7">
        <v>0</v>
      </c>
      <c r="M18" s="9">
        <v>0</v>
      </c>
      <c r="N18" s="7">
        <v>0</v>
      </c>
      <c r="O18" s="9">
        <v>0</v>
      </c>
      <c r="P18" s="7">
        <v>0</v>
      </c>
      <c r="Q18" s="9">
        <v>0</v>
      </c>
      <c r="R18" s="7">
        <v>0</v>
      </c>
      <c r="S18" s="9">
        <v>0</v>
      </c>
      <c r="T18" s="7">
        <v>0</v>
      </c>
      <c r="U18" s="10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</row>
    <row r="19" spans="1:39" s="52" customFormat="1" ht="24.75" customHeight="1">
      <c r="A19" s="31">
        <v>405</v>
      </c>
      <c r="B19" s="8" t="s">
        <v>40</v>
      </c>
      <c r="C19" s="13">
        <f t="shared" si="0"/>
        <v>2586458.16</v>
      </c>
      <c r="D19" s="7">
        <v>129322.91</v>
      </c>
      <c r="E19" s="7">
        <v>0</v>
      </c>
      <c r="F19" s="7">
        <v>824396.04</v>
      </c>
      <c r="G19" s="7">
        <v>0</v>
      </c>
      <c r="H19" s="7">
        <v>0</v>
      </c>
      <c r="I19" s="7">
        <v>187777.24</v>
      </c>
      <c r="J19" s="7">
        <v>0</v>
      </c>
      <c r="K19" s="9">
        <v>0</v>
      </c>
      <c r="L19" s="7">
        <v>0</v>
      </c>
      <c r="M19" s="9">
        <v>540</v>
      </c>
      <c r="N19" s="7">
        <v>1444961.97</v>
      </c>
      <c r="O19" s="9">
        <v>0</v>
      </c>
      <c r="P19" s="7">
        <v>0</v>
      </c>
      <c r="Q19" s="9">
        <v>0</v>
      </c>
      <c r="R19" s="7">
        <v>0</v>
      </c>
      <c r="S19" s="9">
        <v>0</v>
      </c>
      <c r="T19" s="7">
        <v>0</v>
      </c>
      <c r="U19" s="10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</row>
    <row r="20" spans="1:39" s="52" customFormat="1" ht="24.75" customHeight="1">
      <c r="A20" s="31">
        <v>406</v>
      </c>
      <c r="B20" s="8" t="s">
        <v>41</v>
      </c>
      <c r="C20" s="13">
        <f t="shared" si="0"/>
        <v>1680019.57</v>
      </c>
      <c r="D20" s="7">
        <v>84000.98</v>
      </c>
      <c r="E20" s="7">
        <v>0</v>
      </c>
      <c r="F20" s="7">
        <v>364630.11</v>
      </c>
      <c r="G20" s="7">
        <v>0</v>
      </c>
      <c r="H20" s="7">
        <v>0</v>
      </c>
      <c r="I20" s="7">
        <v>0</v>
      </c>
      <c r="J20" s="7">
        <v>0</v>
      </c>
      <c r="K20" s="9">
        <v>0</v>
      </c>
      <c r="L20" s="7">
        <v>0</v>
      </c>
      <c r="M20" s="9">
        <v>220</v>
      </c>
      <c r="N20" s="7">
        <v>588688.21</v>
      </c>
      <c r="O20" s="9">
        <v>0</v>
      </c>
      <c r="P20" s="7">
        <v>0</v>
      </c>
      <c r="Q20" s="9">
        <v>122</v>
      </c>
      <c r="R20" s="7">
        <v>642700.2699999999</v>
      </c>
      <c r="S20" s="9">
        <v>0</v>
      </c>
      <c r="T20" s="7">
        <v>0</v>
      </c>
      <c r="U20" s="10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</row>
    <row r="21" spans="1:39" s="36" customFormat="1" ht="24.75" customHeight="1">
      <c r="A21" s="67" t="s">
        <v>19</v>
      </c>
      <c r="B21" s="68"/>
      <c r="C21" s="45">
        <f t="shared" si="0"/>
        <v>13188445.58</v>
      </c>
      <c r="D21" s="21">
        <f>ROUND(SUM(D12:D20),2)</f>
        <v>659422.28</v>
      </c>
      <c r="E21" s="21">
        <f t="shared" ref="E21:T21" si="1">ROUND(SUM(E12:E20),2)</f>
        <v>557425.82999999996</v>
      </c>
      <c r="F21" s="21">
        <f t="shared" si="1"/>
        <v>4903330.45</v>
      </c>
      <c r="G21" s="21">
        <f t="shared" si="1"/>
        <v>455548.46</v>
      </c>
      <c r="H21" s="21">
        <f t="shared" si="1"/>
        <v>283805.28999999998</v>
      </c>
      <c r="I21" s="21">
        <f t="shared" si="1"/>
        <v>975393.37</v>
      </c>
      <c r="J21" s="21">
        <f t="shared" si="1"/>
        <v>0</v>
      </c>
      <c r="K21" s="21">
        <f t="shared" si="1"/>
        <v>0</v>
      </c>
      <c r="L21" s="21">
        <f t="shared" si="1"/>
        <v>0</v>
      </c>
      <c r="M21" s="21">
        <f t="shared" si="1"/>
        <v>910</v>
      </c>
      <c r="N21" s="21">
        <f t="shared" si="1"/>
        <v>2435028.5099999998</v>
      </c>
      <c r="O21" s="21">
        <f t="shared" si="1"/>
        <v>0</v>
      </c>
      <c r="P21" s="21">
        <f t="shared" si="1"/>
        <v>0</v>
      </c>
      <c r="Q21" s="21">
        <f t="shared" si="1"/>
        <v>554</v>
      </c>
      <c r="R21" s="21">
        <f t="shared" si="1"/>
        <v>2918491.39</v>
      </c>
      <c r="S21" s="21">
        <f t="shared" si="1"/>
        <v>0</v>
      </c>
      <c r="T21" s="21">
        <f t="shared" si="1"/>
        <v>0</v>
      </c>
      <c r="U21" s="6"/>
      <c r="V21" s="1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9" s="51" customFormat="1" ht="24.75" customHeight="1">
      <c r="A22" s="70" t="s">
        <v>45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1"/>
      <c r="U22" s="49"/>
      <c r="V22" s="50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</row>
    <row r="23" spans="1:39" s="42" customFormat="1" ht="24.75" customHeight="1">
      <c r="A23" s="64" t="s">
        <v>18</v>
      </c>
      <c r="B23" s="65"/>
      <c r="C23" s="66"/>
      <c r="D23" s="7"/>
      <c r="E23" s="7"/>
      <c r="F23" s="7"/>
      <c r="G23" s="7"/>
      <c r="H23" s="7"/>
      <c r="I23" s="7"/>
      <c r="J23" s="7"/>
      <c r="K23" s="39"/>
      <c r="L23" s="7"/>
      <c r="M23" s="21"/>
      <c r="N23" s="7"/>
      <c r="O23" s="21"/>
      <c r="P23" s="7"/>
      <c r="Q23" s="21"/>
      <c r="R23" s="7"/>
      <c r="S23" s="39"/>
      <c r="T23" s="7"/>
      <c r="U23" s="5"/>
      <c r="V23" s="18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9" s="52" customFormat="1" ht="24.75" customHeight="1">
      <c r="A24" s="31">
        <v>340</v>
      </c>
      <c r="B24" s="8" t="s">
        <v>29</v>
      </c>
      <c r="C24" s="13">
        <f t="shared" ref="C24:C29" si="2">ROUND(SUM(D24+E24+F24+G24+H24+I24+J24+L24+N24+P24+R24+T24),2)</f>
        <v>2661744</v>
      </c>
      <c r="D24" s="7">
        <v>133087.20000000001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9">
        <v>0</v>
      </c>
      <c r="L24" s="7">
        <v>0</v>
      </c>
      <c r="M24" s="9">
        <v>0</v>
      </c>
      <c r="N24" s="7">
        <v>0</v>
      </c>
      <c r="O24" s="9">
        <v>0</v>
      </c>
      <c r="P24" s="7">
        <v>0</v>
      </c>
      <c r="Q24" s="9">
        <v>480</v>
      </c>
      <c r="R24" s="7">
        <v>2528656.7999999998</v>
      </c>
      <c r="S24" s="9">
        <v>0</v>
      </c>
      <c r="T24" s="7">
        <v>0</v>
      </c>
      <c r="U24" s="10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</row>
    <row r="25" spans="1:39" s="52" customFormat="1" ht="24.75" customHeight="1">
      <c r="A25" s="31">
        <v>341</v>
      </c>
      <c r="B25" s="8" t="s">
        <v>30</v>
      </c>
      <c r="C25" s="13">
        <f t="shared" si="2"/>
        <v>1774496</v>
      </c>
      <c r="D25" s="7">
        <v>88724.800000000003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9">
        <v>0</v>
      </c>
      <c r="L25" s="7">
        <v>0</v>
      </c>
      <c r="M25" s="9">
        <v>0</v>
      </c>
      <c r="N25" s="7">
        <v>0</v>
      </c>
      <c r="O25" s="9">
        <v>0</v>
      </c>
      <c r="P25" s="7">
        <v>0</v>
      </c>
      <c r="Q25" s="9">
        <v>320</v>
      </c>
      <c r="R25" s="7">
        <v>1685771.2</v>
      </c>
      <c r="S25" s="9">
        <v>0</v>
      </c>
      <c r="T25" s="7">
        <v>0</v>
      </c>
      <c r="U25" s="10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</row>
    <row r="26" spans="1:39" s="52" customFormat="1" ht="24.75" customHeight="1">
      <c r="A26" s="31">
        <v>342</v>
      </c>
      <c r="B26" s="8" t="s">
        <v>31</v>
      </c>
      <c r="C26" s="13">
        <f t="shared" si="2"/>
        <v>3559656.56</v>
      </c>
      <c r="D26" s="7">
        <v>177982.83</v>
      </c>
      <c r="E26" s="7">
        <v>0</v>
      </c>
      <c r="F26" s="7">
        <v>853016.93</v>
      </c>
      <c r="G26" s="7">
        <v>0</v>
      </c>
      <c r="H26" s="7">
        <v>0</v>
      </c>
      <c r="I26" s="7">
        <v>0</v>
      </c>
      <c r="J26" s="7">
        <v>0</v>
      </c>
      <c r="K26" s="9">
        <v>0</v>
      </c>
      <c r="L26" s="7">
        <v>0</v>
      </c>
      <c r="M26" s="9">
        <v>0</v>
      </c>
      <c r="N26" s="7">
        <v>0</v>
      </c>
      <c r="O26" s="9">
        <v>0</v>
      </c>
      <c r="P26" s="7">
        <v>0</v>
      </c>
      <c r="Q26" s="9">
        <v>480</v>
      </c>
      <c r="R26" s="7">
        <v>2528656.7999999998</v>
      </c>
      <c r="S26" s="9">
        <v>0</v>
      </c>
      <c r="T26" s="7">
        <v>0</v>
      </c>
      <c r="U26" s="10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</row>
    <row r="27" spans="1:39" s="52" customFormat="1" ht="24.75" customHeight="1">
      <c r="A27" s="31">
        <v>343</v>
      </c>
      <c r="B27" s="8" t="s">
        <v>32</v>
      </c>
      <c r="C27" s="13">
        <f t="shared" si="2"/>
        <v>2868023.24</v>
      </c>
      <c r="D27" s="7">
        <v>143401.16</v>
      </c>
      <c r="E27" s="7">
        <v>0</v>
      </c>
      <c r="F27" s="7">
        <v>0</v>
      </c>
      <c r="G27" s="7">
        <v>0</v>
      </c>
      <c r="H27" s="7">
        <v>0</v>
      </c>
      <c r="I27" s="7">
        <v>195965.28</v>
      </c>
      <c r="J27" s="7">
        <v>0</v>
      </c>
      <c r="K27" s="9">
        <v>0</v>
      </c>
      <c r="L27" s="7">
        <v>0</v>
      </c>
      <c r="M27" s="9">
        <v>0</v>
      </c>
      <c r="N27" s="7">
        <v>0</v>
      </c>
      <c r="O27" s="9">
        <v>0</v>
      </c>
      <c r="P27" s="7">
        <v>0</v>
      </c>
      <c r="Q27" s="9">
        <v>480</v>
      </c>
      <c r="R27" s="7">
        <v>2528656.7999999998</v>
      </c>
      <c r="S27" s="9">
        <v>0</v>
      </c>
      <c r="T27" s="7">
        <v>0</v>
      </c>
      <c r="U27" s="10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</row>
    <row r="28" spans="1:39" s="52" customFormat="1" ht="24.75" customHeight="1">
      <c r="A28" s="31">
        <v>344</v>
      </c>
      <c r="B28" s="8" t="s">
        <v>33</v>
      </c>
      <c r="C28" s="13">
        <f t="shared" si="2"/>
        <v>2829059.11</v>
      </c>
      <c r="D28" s="7">
        <v>141452.96</v>
      </c>
      <c r="E28" s="7">
        <v>158949.35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9">
        <v>0</v>
      </c>
      <c r="L28" s="7">
        <v>0</v>
      </c>
      <c r="M28" s="9">
        <v>0</v>
      </c>
      <c r="N28" s="7">
        <v>0</v>
      </c>
      <c r="O28" s="9">
        <v>0</v>
      </c>
      <c r="P28" s="7">
        <v>0</v>
      </c>
      <c r="Q28" s="9">
        <v>480</v>
      </c>
      <c r="R28" s="7">
        <v>2528656.7999999998</v>
      </c>
      <c r="S28" s="9">
        <v>0</v>
      </c>
      <c r="T28" s="7">
        <v>0</v>
      </c>
      <c r="U28" s="10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</row>
    <row r="29" spans="1:39" s="56" customFormat="1" ht="24.75" customHeight="1">
      <c r="A29" s="72" t="s">
        <v>19</v>
      </c>
      <c r="B29" s="73"/>
      <c r="C29" s="45">
        <f t="shared" si="2"/>
        <v>13692978.91</v>
      </c>
      <c r="D29" s="21">
        <f>ROUND(SUM(D24:D28),2)</f>
        <v>684648.95</v>
      </c>
      <c r="E29" s="21">
        <f t="shared" ref="E29:T29" si="3">ROUND(SUM(E24:E28),2)</f>
        <v>158949.35</v>
      </c>
      <c r="F29" s="21">
        <f t="shared" si="3"/>
        <v>853016.93</v>
      </c>
      <c r="G29" s="21">
        <f t="shared" si="3"/>
        <v>0</v>
      </c>
      <c r="H29" s="21">
        <f t="shared" si="3"/>
        <v>0</v>
      </c>
      <c r="I29" s="21">
        <f t="shared" si="3"/>
        <v>195965.28</v>
      </c>
      <c r="J29" s="21">
        <f t="shared" si="3"/>
        <v>0</v>
      </c>
      <c r="K29" s="21">
        <f t="shared" si="3"/>
        <v>0</v>
      </c>
      <c r="L29" s="21">
        <f t="shared" si="3"/>
        <v>0</v>
      </c>
      <c r="M29" s="21">
        <f t="shared" si="3"/>
        <v>0</v>
      </c>
      <c r="N29" s="21">
        <f t="shared" si="3"/>
        <v>0</v>
      </c>
      <c r="O29" s="21">
        <f t="shared" si="3"/>
        <v>0</v>
      </c>
      <c r="P29" s="21">
        <f t="shared" si="3"/>
        <v>0</v>
      </c>
      <c r="Q29" s="21">
        <f t="shared" si="3"/>
        <v>2240</v>
      </c>
      <c r="R29" s="21">
        <f t="shared" si="3"/>
        <v>11800398.4</v>
      </c>
      <c r="S29" s="21">
        <f t="shared" si="3"/>
        <v>0</v>
      </c>
      <c r="T29" s="21">
        <f t="shared" si="3"/>
        <v>0</v>
      </c>
      <c r="U29" s="54"/>
      <c r="V29" s="55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</row>
    <row r="30" spans="1:39" s="51" customFormat="1" ht="24.75" customHeight="1">
      <c r="A30" s="69" t="s">
        <v>23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1"/>
      <c r="U30" s="49"/>
      <c r="V30" s="50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</row>
    <row r="31" spans="1:39" s="51" customFormat="1" ht="24.75" customHeight="1">
      <c r="A31" s="61" t="s">
        <v>18</v>
      </c>
      <c r="B31" s="62"/>
      <c r="C31" s="63"/>
      <c r="D31" s="7"/>
      <c r="E31" s="7"/>
      <c r="F31" s="7"/>
      <c r="G31" s="7"/>
      <c r="H31" s="7"/>
      <c r="I31" s="7"/>
      <c r="J31" s="7"/>
      <c r="K31" s="40"/>
      <c r="L31" s="7"/>
      <c r="M31" s="40"/>
      <c r="N31" s="7"/>
      <c r="O31" s="40"/>
      <c r="P31" s="7"/>
      <c r="Q31" s="40"/>
      <c r="R31" s="7"/>
      <c r="S31" s="40"/>
      <c r="T31" s="7"/>
      <c r="U31" s="49"/>
      <c r="V31" s="50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</row>
    <row r="32" spans="1:39" s="52" customFormat="1" ht="24.75" customHeight="1">
      <c r="A32" s="31">
        <v>424</v>
      </c>
      <c r="B32" s="8" t="s">
        <v>24</v>
      </c>
      <c r="C32" s="13">
        <f t="shared" ref="C32:C37" si="4">ROUND(SUM(D32+E32+F32+G32+H32+I32+J32+L32+N32+P32+R32+T32),2)</f>
        <v>2492770.65</v>
      </c>
      <c r="D32" s="7">
        <v>124638.53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9">
        <v>0</v>
      </c>
      <c r="L32" s="7">
        <v>0</v>
      </c>
      <c r="M32" s="9">
        <v>885</v>
      </c>
      <c r="N32" s="7">
        <v>2368132.12</v>
      </c>
      <c r="O32" s="9">
        <v>0</v>
      </c>
      <c r="P32" s="7">
        <v>0</v>
      </c>
      <c r="Q32" s="9">
        <v>0</v>
      </c>
      <c r="R32" s="7">
        <v>0</v>
      </c>
      <c r="S32" s="9">
        <v>0</v>
      </c>
      <c r="T32" s="7">
        <v>0</v>
      </c>
      <c r="U32" s="10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</row>
    <row r="33" spans="1:39" s="52" customFormat="1" ht="24.75" customHeight="1">
      <c r="A33" s="31">
        <v>425</v>
      </c>
      <c r="B33" s="8" t="s">
        <v>25</v>
      </c>
      <c r="C33" s="13">
        <f t="shared" si="4"/>
        <v>2824967.46</v>
      </c>
      <c r="D33" s="7">
        <v>141248.37</v>
      </c>
      <c r="E33" s="7">
        <v>155062.29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9">
        <v>0</v>
      </c>
      <c r="L33" s="7">
        <v>0</v>
      </c>
      <c r="M33" s="9">
        <v>0</v>
      </c>
      <c r="N33" s="7">
        <v>0</v>
      </c>
      <c r="O33" s="9">
        <v>0</v>
      </c>
      <c r="P33" s="7">
        <v>0</v>
      </c>
      <c r="Q33" s="9">
        <v>480</v>
      </c>
      <c r="R33" s="7">
        <v>2528656.7999999998</v>
      </c>
      <c r="S33" s="9">
        <v>0</v>
      </c>
      <c r="T33" s="7">
        <v>0</v>
      </c>
      <c r="U33" s="10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</row>
    <row r="34" spans="1:39" s="52" customFormat="1" ht="24.75" customHeight="1">
      <c r="A34" s="31">
        <v>426</v>
      </c>
      <c r="B34" s="8" t="s">
        <v>26</v>
      </c>
      <c r="C34" s="13">
        <f t="shared" si="4"/>
        <v>2829169.69</v>
      </c>
      <c r="D34" s="7">
        <v>141458.48000000001</v>
      </c>
      <c r="E34" s="7">
        <v>159054.41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9">
        <v>0</v>
      </c>
      <c r="L34" s="7">
        <v>0</v>
      </c>
      <c r="M34" s="9">
        <v>0</v>
      </c>
      <c r="N34" s="7">
        <v>0</v>
      </c>
      <c r="O34" s="9">
        <v>0</v>
      </c>
      <c r="P34" s="7">
        <v>0</v>
      </c>
      <c r="Q34" s="9">
        <v>480</v>
      </c>
      <c r="R34" s="7">
        <v>2528656.7999999998</v>
      </c>
      <c r="S34" s="9">
        <v>0</v>
      </c>
      <c r="T34" s="7">
        <v>0</v>
      </c>
      <c r="U34" s="10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</row>
    <row r="35" spans="1:39" s="52" customFormat="1" ht="24.75" customHeight="1">
      <c r="A35" s="31">
        <v>427</v>
      </c>
      <c r="B35" s="8" t="s">
        <v>27</v>
      </c>
      <c r="C35" s="13">
        <f t="shared" si="4"/>
        <v>2661744</v>
      </c>
      <c r="D35" s="7">
        <v>133087.20000000001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9">
        <v>0</v>
      </c>
      <c r="L35" s="7">
        <v>0</v>
      </c>
      <c r="M35" s="9">
        <v>0</v>
      </c>
      <c r="N35" s="7">
        <v>0</v>
      </c>
      <c r="O35" s="9">
        <v>0</v>
      </c>
      <c r="P35" s="7">
        <v>0</v>
      </c>
      <c r="Q35" s="9">
        <v>480</v>
      </c>
      <c r="R35" s="7">
        <v>2528656.7999999998</v>
      </c>
      <c r="S35" s="9">
        <v>0</v>
      </c>
      <c r="T35" s="7">
        <v>0</v>
      </c>
      <c r="U35" s="10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</row>
    <row r="36" spans="1:39" s="52" customFormat="1" ht="24.75" customHeight="1">
      <c r="A36" s="31">
        <v>428</v>
      </c>
      <c r="B36" s="8" t="s">
        <v>28</v>
      </c>
      <c r="C36" s="13">
        <f t="shared" si="4"/>
        <v>3592135.15</v>
      </c>
      <c r="D36" s="7">
        <v>179606.76</v>
      </c>
      <c r="E36" s="7">
        <v>0</v>
      </c>
      <c r="F36" s="7">
        <v>0</v>
      </c>
      <c r="G36" s="7">
        <v>535765.11</v>
      </c>
      <c r="H36" s="7">
        <v>216208.72</v>
      </c>
      <c r="I36" s="7">
        <v>292422.44</v>
      </c>
      <c r="J36" s="7">
        <v>0</v>
      </c>
      <c r="K36" s="9">
        <v>0</v>
      </c>
      <c r="L36" s="7">
        <v>0</v>
      </c>
      <c r="M36" s="9">
        <v>885</v>
      </c>
      <c r="N36" s="7">
        <v>2368132.12</v>
      </c>
      <c r="O36" s="9">
        <v>0</v>
      </c>
      <c r="P36" s="7">
        <v>0</v>
      </c>
      <c r="Q36" s="9">
        <v>0</v>
      </c>
      <c r="R36" s="7">
        <v>0</v>
      </c>
      <c r="S36" s="9">
        <v>0</v>
      </c>
      <c r="T36" s="7">
        <v>0</v>
      </c>
      <c r="U36" s="10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</row>
    <row r="37" spans="1:39" s="36" customFormat="1" ht="24.75" customHeight="1">
      <c r="A37" s="59" t="s">
        <v>19</v>
      </c>
      <c r="B37" s="60"/>
      <c r="C37" s="45">
        <f t="shared" si="4"/>
        <v>14400786.949999999</v>
      </c>
      <c r="D37" s="21">
        <f>ROUND(SUM(D32:D36),2)</f>
        <v>720039.34</v>
      </c>
      <c r="E37" s="21">
        <f t="shared" ref="E37:T37" si="5">ROUND(SUM(E32:E36),2)</f>
        <v>314116.7</v>
      </c>
      <c r="F37" s="21">
        <f t="shared" si="5"/>
        <v>0</v>
      </c>
      <c r="G37" s="21">
        <f t="shared" si="5"/>
        <v>535765.11</v>
      </c>
      <c r="H37" s="21">
        <f t="shared" si="5"/>
        <v>216208.72</v>
      </c>
      <c r="I37" s="21">
        <f t="shared" si="5"/>
        <v>292422.44</v>
      </c>
      <c r="J37" s="21">
        <f t="shared" si="5"/>
        <v>0</v>
      </c>
      <c r="K37" s="21">
        <f t="shared" si="5"/>
        <v>0</v>
      </c>
      <c r="L37" s="21">
        <f t="shared" si="5"/>
        <v>0</v>
      </c>
      <c r="M37" s="21">
        <f t="shared" si="5"/>
        <v>1770</v>
      </c>
      <c r="N37" s="21">
        <f t="shared" si="5"/>
        <v>4736264.24</v>
      </c>
      <c r="O37" s="21">
        <f t="shared" si="5"/>
        <v>0</v>
      </c>
      <c r="P37" s="21">
        <f t="shared" si="5"/>
        <v>0</v>
      </c>
      <c r="Q37" s="21">
        <f t="shared" si="5"/>
        <v>1440</v>
      </c>
      <c r="R37" s="21">
        <f t="shared" si="5"/>
        <v>7585970.4000000004</v>
      </c>
      <c r="S37" s="21">
        <f t="shared" si="5"/>
        <v>0</v>
      </c>
      <c r="T37" s="21">
        <f t="shared" si="5"/>
        <v>0</v>
      </c>
      <c r="U37" s="6"/>
      <c r="V37" s="1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9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57"/>
    </row>
    <row r="39" spans="1:39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57"/>
    </row>
    <row r="40" spans="1:39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57"/>
    </row>
    <row r="41" spans="1:39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57"/>
    </row>
    <row r="42" spans="1:39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57"/>
    </row>
    <row r="43" spans="1:39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57"/>
    </row>
    <row r="44" spans="1:39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57"/>
    </row>
    <row r="45" spans="1:39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57"/>
    </row>
    <row r="46" spans="1:39"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57"/>
    </row>
    <row r="47" spans="1:39"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57"/>
    </row>
    <row r="48" spans="1:39"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57"/>
    </row>
    <row r="49" spans="3:22"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57"/>
    </row>
  </sheetData>
  <autoFilter ref="A6:IU37"/>
  <sortState ref="B1326:V1332">
    <sortCondition ref="B1325"/>
  </sortState>
  <mergeCells count="22">
    <mergeCell ref="A9:T9"/>
    <mergeCell ref="A3:A6"/>
    <mergeCell ref="B3:B6"/>
    <mergeCell ref="C3:C5"/>
    <mergeCell ref="A10:B10"/>
    <mergeCell ref="E4:I4"/>
    <mergeCell ref="A2:T2"/>
    <mergeCell ref="K4:L5"/>
    <mergeCell ref="M4:N5"/>
    <mergeCell ref="O4:P5"/>
    <mergeCell ref="Q4:R5"/>
    <mergeCell ref="S4:T5"/>
    <mergeCell ref="D3:D5"/>
    <mergeCell ref="E3:T3"/>
    <mergeCell ref="A37:B37"/>
    <mergeCell ref="A31:C31"/>
    <mergeCell ref="A23:C23"/>
    <mergeCell ref="A11:C11"/>
    <mergeCell ref="A21:B21"/>
    <mergeCell ref="A30:T30"/>
    <mergeCell ref="A29:B29"/>
    <mergeCell ref="A22:T22"/>
  </mergeCells>
  <phoneticPr fontId="9" type="noConversion"/>
  <pageMargins left="0" right="0" top="0.15748031496062992" bottom="0.15748031496062992" header="0.11811023622047245" footer="0.11811023622047245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2014 -2016 с учетом изменений</vt:lpstr>
      <vt:lpstr>'2014 -2016 с учетом изменений'!Область_печати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2018-01-16T05:11:07Z</dcterms:modified>
</cp:coreProperties>
</file>